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388e6115c95b1e6/Documents/Woodside/Woodside Audit/"/>
    </mc:Choice>
  </mc:AlternateContent>
  <xr:revisionPtr revIDLastSave="25" documentId="8_{BD8BC74A-FC0E-440D-BCF8-0E19BB7878D7}" xr6:coauthVersionLast="47" xr6:coauthVersionMax="47" xr10:uidLastSave="{7F184B60-B274-47A5-91E7-C0A4B25486E9}"/>
  <bookViews>
    <workbookView xWindow="-120" yWindow="-120" windowWidth="20730" windowHeight="11160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Variances!$A$1:$O$32</definedName>
  </definedNames>
  <calcPr calcId="181029"/>
</workbook>
</file>

<file path=xl/calcChain.xml><?xml version="1.0" encoding="utf-8"?>
<calcChain xmlns="http://schemas.openxmlformats.org/spreadsheetml/2006/main">
  <c r="G28" i="1" l="1"/>
  <c r="M28" i="1" s="1"/>
  <c r="G26" i="1"/>
  <c r="G24" i="1"/>
  <c r="M24" i="1" s="1"/>
  <c r="G20" i="1"/>
  <c r="M20" i="1" s="1"/>
  <c r="G18" i="1"/>
  <c r="G16" i="1"/>
  <c r="M16" i="1" s="1"/>
  <c r="G14" i="1"/>
  <c r="M14" i="1" s="1"/>
  <c r="G12" i="1"/>
  <c r="M12" i="1" s="1"/>
  <c r="H12" i="1"/>
  <c r="L12" i="1" s="1"/>
  <c r="M26" i="1"/>
  <c r="M18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H24" i="1"/>
  <c r="L24" i="1" s="1"/>
  <c r="N24" i="1" s="1"/>
  <c r="E9" i="2"/>
  <c r="E12" i="2"/>
  <c r="H28" i="1"/>
  <c r="K28" i="1"/>
  <c r="H26" i="1"/>
  <c r="L26" i="1" s="1"/>
  <c r="N26" i="1" s="1"/>
  <c r="F22" i="1"/>
  <c r="F31" i="1" s="1"/>
  <c r="D22" i="1"/>
  <c r="D31" i="1" s="1"/>
  <c r="H20" i="1"/>
  <c r="L20" i="1" s="1"/>
  <c r="H18" i="1"/>
  <c r="K18" i="1" s="1"/>
  <c r="H16" i="1"/>
  <c r="L16" i="1" s="1"/>
  <c r="H14" i="1"/>
  <c r="K14" i="1" s="1"/>
  <c r="L28" i="1"/>
  <c r="N28" i="1" s="1"/>
  <c r="L14" i="1" l="1"/>
  <c r="N14" i="1" s="1"/>
  <c r="N16" i="1"/>
  <c r="F13" i="2"/>
  <c r="K24" i="1"/>
  <c r="L18" i="1"/>
  <c r="N18" i="1" s="1"/>
  <c r="F15" i="2"/>
  <c r="C32" i="1"/>
  <c r="J22" i="1"/>
  <c r="G22" i="1"/>
  <c r="M22" i="1" s="1"/>
  <c r="N12" i="1"/>
  <c r="H22" i="1"/>
  <c r="K22" i="1" s="1"/>
  <c r="K26" i="1"/>
  <c r="K20" i="1"/>
  <c r="N10" i="1"/>
  <c r="K16" i="1"/>
  <c r="K12" i="1"/>
  <c r="I22" i="1"/>
  <c r="F17" i="2" l="1"/>
  <c r="H17" i="2" s="1"/>
  <c r="L22" i="1"/>
  <c r="N22" i="1" s="1"/>
</calcChain>
</file>

<file path=xl/sharedStrings.xml><?xml version="1.0" encoding="utf-8"?>
<sst xmlns="http://schemas.openxmlformats.org/spreadsheetml/2006/main" count="44" uniqueCount="38">
  <si>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</si>
  <si>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</si>
  <si>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</si>
  <si>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</si>
  <si>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</si>
  <si>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</si>
  <si>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</si>
  <si>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</si>
  <si>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</si>
  <si>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</si>
  <si>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</si>
  <si>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</si>
  <si>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</si>
  <si>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</si>
  <si>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t>Explanation for ‘high’ reserves</t>
  </si>
  <si>
    <t>General reserve</t>
  </si>
  <si>
    <t>Total reserves (must agree to Box 7)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</si>
  <si>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</si>
  <si>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</si>
  <si>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</si>
  <si>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Excessive Reserves Ratio</t>
  </si>
  <si>
    <t>Box 7 per Annual Return</t>
  </si>
  <si>
    <t>Difference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</si>
  <si>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
• a breakdown of approved reserves on the next tab if the total reserves (Box 7) figure is more than twice the annual precept value (Box 2).</t>
    </r>
  </si>
  <si>
    <t>Please ensure variance explanations are quantified to reduce the variance excluding stated items below the 15% / £500 / £100,000 threshold</t>
  </si>
  <si>
    <t>Box 7 is more than twice the value of Box 2 because the authority held the following breakdown of reserves at the year end:</t>
  </si>
  <si>
    <t>(Please complete or update the highlighted boxes when the total in Box 7 is greater than 2 times the value of Box 2)</t>
  </si>
  <si>
    <t>Earmarked reserves*:</t>
  </si>
  <si>
    <t>Column B - Reserves should be renamed to show the specific purpose / name given by this authority.</t>
  </si>
  <si>
    <t>Columb D - Earmarked items - a value for the amount earmarked for each specific reserve should be enterd.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</si>
  <si>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the value of Box 7 on Section 2 of the AGAR.</t>
  </si>
  <si>
    <t>Is &gt; 15%</t>
  </si>
  <si>
    <t>Is &gt; £100,000</t>
  </si>
  <si>
    <t>Capital Fund</t>
  </si>
  <si>
    <t>Oulton Hall</t>
  </si>
  <si>
    <t xml:space="preserve">Explanation of variances 2023/24 – pro forma </t>
  </si>
  <si>
    <t>£3,400 Donated to Oulton Village Hall in 2022/23</t>
  </si>
  <si>
    <t>Name of smaller authority:  WOODSIDE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</si>
</sst>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3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0" borderId="0" xfId="0" applyFont="1"/>
    <xf numFmtId="0" fontId="15" fillId="0" borderId="0" xfId="0" applyFont="1"/>
    <xf numFmtId="0" fontId="0" fillId="0" borderId="3" xfId="0" applyBorder="1"/>
    <xf numFmtId="0" fontId="0" fillId="4" borderId="0" xfId="0" applyFill="1"/>
    <xf numFmtId="0" fontId="10" fillId="0" borderId="4" xfId="0" applyFont="1" applyBorder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3" fontId="0" fillId="0" borderId="0" xfId="0" applyNumberFormat="1"/>
    <xf numFmtId="0" fontId="17" fillId="0" borderId="0" xfId="0" applyFont="1"/>
    <xf numFmtId="1" fontId="10" fillId="0" borderId="5" xfId="1" applyNumberFormat="1" applyFont="1" applyBorder="1"/>
    <xf numFmtId="0" fontId="18" fillId="0" borderId="0" xfId="0" applyFont="1"/>
    <xf numFmtId="3" fontId="0" fillId="4" borderId="0" xfId="0" applyNumberFormat="1" applyFill="1"/>
    <xf numFmtId="0" fontId="13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A3" sqref="A3"/>
    </sheetView>
  </sheetViews>
  <sheetFormatPr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42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8"/>
      <c r="M1" s="8"/>
    </row>
    <row r="2" spans="1:15" ht="15.75" x14ac:dyDescent="0.2">
      <c r="A2" s="31" t="s">
        <v>37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17</v>
      </c>
    </row>
    <row r="4" spans="1:15" ht="79.5" customHeight="1" x14ac:dyDescent="0.2">
      <c r="A4" s="40" t="s">
        <v>23</v>
      </c>
      <c r="B4" s="41"/>
      <c r="C4" s="41"/>
      <c r="D4" s="41"/>
      <c r="E4" s="41"/>
      <c r="F4" s="41"/>
      <c r="G4" s="41"/>
      <c r="H4" s="41"/>
    </row>
    <row r="5" spans="1:15" x14ac:dyDescent="0.2">
      <c r="A5" s="1" t="s">
        <v>24</v>
      </c>
    </row>
    <row r="6" spans="1:15" ht="15" x14ac:dyDescent="0.25">
      <c r="A6" s="17"/>
      <c r="D6" s="3"/>
      <c r="F6" s="3"/>
      <c r="O6" s="16"/>
    </row>
    <row r="7" spans="1:15" ht="30" x14ac:dyDescent="0.25">
      <c r="D7" s="23">
        <v>2023</v>
      </c>
      <c r="E7" s="16"/>
      <c r="F7" s="23">
        <v>2024</v>
      </c>
      <c r="G7" s="23" t="s">
        <v>0</v>
      </c>
      <c r="H7" s="23" t="s">
        <v>0</v>
      </c>
      <c r="I7" s="23"/>
      <c r="J7" s="23"/>
      <c r="K7" s="23"/>
      <c r="L7" s="33" t="s">
        <v>11</v>
      </c>
      <c r="M7" s="34"/>
      <c r="N7" s="25" t="s">
        <v>19</v>
      </c>
      <c r="O7" s="24" t="s">
        <v>18</v>
      </c>
    </row>
    <row r="8" spans="1:15" ht="15" x14ac:dyDescent="0.25">
      <c r="D8" s="23" t="s">
        <v>1</v>
      </c>
      <c r="E8" s="16"/>
      <c r="F8" s="23" t="s">
        <v>1</v>
      </c>
      <c r="G8" s="23" t="s">
        <v>1</v>
      </c>
      <c r="H8" s="23" t="s">
        <v>10</v>
      </c>
      <c r="I8" s="23"/>
      <c r="J8" s="23"/>
      <c r="K8" s="16"/>
      <c r="L8" s="23" t="s">
        <v>31</v>
      </c>
      <c r="M8" s="23" t="s">
        <v>32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36" t="s">
        <v>2</v>
      </c>
      <c r="B10" s="36"/>
      <c r="C10" s="36"/>
      <c r="D10" s="7">
        <v>21353</v>
      </c>
      <c r="F10" s="7">
        <v>19052</v>
      </c>
      <c r="G10" s="4"/>
      <c r="N10" s="9" t="str">
        <f>IF(F10=D22,"Explanation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37" t="s">
        <v>12</v>
      </c>
      <c r="B12" s="38"/>
      <c r="C12" s="39"/>
      <c r="D12" s="7">
        <v>6132</v>
      </c>
      <c r="F12" s="7">
        <v>5982</v>
      </c>
      <c r="G12" s="4">
        <f>F12-D12</f>
        <v>-150</v>
      </c>
      <c r="H12" s="5">
        <f>IF((D12&gt;F12),(D12-F12)/D12,IF(D12&lt;F12,-(D12-F12)/D12,IF(D12=F12,0)))</f>
        <v>2.446183953033268E-2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15" thickBot="1" x14ac:dyDescent="0.25">
      <c r="A14" s="35" t="s">
        <v>3</v>
      </c>
      <c r="B14" s="35"/>
      <c r="C14" s="35"/>
      <c r="D14" s="7">
        <v>385</v>
      </c>
      <c r="F14" s="7">
        <v>571</v>
      </c>
      <c r="G14" s="4">
        <f>F14-D14</f>
        <v>186</v>
      </c>
      <c r="H14" s="5">
        <f>IF((D14&gt;F14),(D14-F14)/D14,IF(D14&lt;F14,-(D14-F14)/D14,IF(D14=F14,0)))</f>
        <v>0.48311688311688311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>Explanation not required, difference less than £500</v>
      </c>
      <c r="O14" s="12"/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35" t="s">
        <v>4</v>
      </c>
      <c r="B16" s="35"/>
      <c r="C16" s="35"/>
      <c r="D16" s="7">
        <v>2930</v>
      </c>
      <c r="F16" s="7">
        <v>3138</v>
      </c>
      <c r="G16" s="4">
        <f>F16-D16</f>
        <v>208</v>
      </c>
      <c r="H16" s="5">
        <f>IF((D16&gt;F16),(D16-F16)/D16,IF(D16&lt;F16,-(D16-F16)/D16,IF(D16=F16,0)))</f>
        <v>7.0989761092150175E-2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35" t="s">
        <v>7</v>
      </c>
      <c r="B18" s="35"/>
      <c r="C18" s="35"/>
      <c r="D18" s="7">
        <v>0</v>
      </c>
      <c r="F18" s="7">
        <v>0</v>
      </c>
      <c r="G18" s="4">
        <f>F18-D18</f>
        <v>0</v>
      </c>
      <c r="H18" s="5">
        <f>IF((D18&gt;F18),(D18-F18)/D18,IF(D18&lt;F18,-(D18-F18)/D18,IF(D18=F18,0)))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15" thickBot="1" x14ac:dyDescent="0.25">
      <c r="A20" s="35" t="s">
        <v>13</v>
      </c>
      <c r="B20" s="35"/>
      <c r="C20" s="35"/>
      <c r="D20" s="7">
        <v>5888</v>
      </c>
      <c r="F20" s="7">
        <v>2613</v>
      </c>
      <c r="G20" s="4">
        <f>F20-D20</f>
        <v>-3275</v>
      </c>
      <c r="H20" s="5">
        <f>IF((D20&gt;F20),(D20-F20)/D20,IF(D20&lt;F20,-(D20-F20)/D20,IF(D20=F20,0)))</f>
        <v>0.55621603260869568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36</v>
      </c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15" thickBot="1" x14ac:dyDescent="0.25">
      <c r="A22" s="6" t="s">
        <v>5</v>
      </c>
      <c r="D22" s="26">
        <f>D10+D12+D14-D16-D18-D20</f>
        <v>19052</v>
      </c>
      <c r="F22" s="26">
        <f>F10+F12+F14-F16-F18-F20</f>
        <v>19854</v>
      </c>
      <c r="G22" s="4">
        <f>F22-D22</f>
        <v>802</v>
      </c>
      <c r="H22" s="5">
        <f>IF((D22&gt;F22),(D22-F22)/D22,IF(D22&lt;F22,-(D22-F22)/D22,IF(D22=F22,0)))</f>
        <v>4.2095318076842324E-2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15" thickBot="1" x14ac:dyDescent="0.25">
      <c r="A24" s="35" t="s">
        <v>9</v>
      </c>
      <c r="B24" s="35"/>
      <c r="C24" s="35"/>
      <c r="D24" s="7">
        <v>19052</v>
      </c>
      <c r="F24" s="7">
        <v>19854</v>
      </c>
      <c r="G24" s="4">
        <f>F24-D24</f>
        <v>802</v>
      </c>
      <c r="H24" s="5">
        <f>IF((D24&gt;F24),(D24-F24)/D24,IF(D24&lt;F24,-(D24-F24)/D24,IF(D24=F24,0)))</f>
        <v>4.2095318076842324E-2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35" t="s">
        <v>8</v>
      </c>
      <c r="B26" s="35"/>
      <c r="C26" s="35"/>
      <c r="D26" s="7">
        <v>7800</v>
      </c>
      <c r="F26" s="7">
        <v>7800</v>
      </c>
      <c r="G26" s="4">
        <f>F26-D26</f>
        <v>0</v>
      </c>
      <c r="H26" s="5">
        <f>IF((D26&gt;F26),(D26-F26)/D26,IF(D26&lt;F26,-(D26-F26)/D26,IF(D26=F26,0)))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35" t="s">
        <v>6</v>
      </c>
      <c r="B28" s="35"/>
      <c r="C28" s="35"/>
      <c r="D28" s="7">
        <v>0</v>
      </c>
      <c r="F28" s="7">
        <v>0</v>
      </c>
      <c r="G28" s="4">
        <f>F28-D28</f>
        <v>0</v>
      </c>
      <c r="H28" s="5">
        <f>IF((D28&gt;F28),(D28-F28)/D28,IF(D28&lt;F28,-(D28-F28)/D28,IF(D28=F28,0)))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C31" s="2" t="s">
        <v>20</v>
      </c>
      <c r="D31" s="2">
        <f>D22/D12</f>
        <v>3.1069797782126551</v>
      </c>
      <c r="F31" s="2">
        <f>F22/F12</f>
        <v>3.3189568706118355</v>
      </c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7" t="str">
        <f>IF(F22&gt;(F12*2),"PLEASE PROVIDE AN EXPLANATION FOR THE LEVEL OF RESERVES ON THE FOLLOWING TAB","")</f>
        <v>PLEASE PROVIDE AN EXPLANATION FOR THE LEVEL OF RESERVES ON THE FOLLOWING TAB</v>
      </c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7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2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workbookViewId="0">
      <selection activeCell="D8" sqref="D8"/>
    </sheetView>
  </sheetViews>
  <sheetFormatPr defaultRowHeight="15" x14ac:dyDescent="0.25"/>
  <sheetData>
    <row r="1" spans="1:6" ht="15.75" customHeight="1" x14ac:dyDescent="0.3">
      <c r="A1" s="19" t="s">
        <v>14</v>
      </c>
    </row>
    <row r="2" spans="1:6" ht="15.75" customHeight="1" x14ac:dyDescent="0.25">
      <c r="A2" t="s">
        <v>26</v>
      </c>
    </row>
    <row r="3" spans="1:6" x14ac:dyDescent="0.25">
      <c r="A3" t="s">
        <v>25</v>
      </c>
    </row>
    <row r="5" spans="1:6" x14ac:dyDescent="0.25">
      <c r="D5" s="18" t="s">
        <v>1</v>
      </c>
      <c r="E5" s="18" t="s">
        <v>1</v>
      </c>
      <c r="F5" s="18" t="s">
        <v>1</v>
      </c>
    </row>
    <row r="6" spans="1:6" x14ac:dyDescent="0.25">
      <c r="A6" s="18" t="s">
        <v>27</v>
      </c>
    </row>
    <row r="7" spans="1:6" x14ac:dyDescent="0.25">
      <c r="B7" s="21" t="s">
        <v>34</v>
      </c>
      <c r="D7" s="32">
        <v>3802</v>
      </c>
    </row>
    <row r="8" spans="1:6" ht="15" customHeight="1" x14ac:dyDescent="0.25">
      <c r="B8" s="21" t="s">
        <v>33</v>
      </c>
      <c r="D8" s="21">
        <v>4035</v>
      </c>
    </row>
    <row r="9" spans="1:6" x14ac:dyDescent="0.25">
      <c r="E9" s="20">
        <f>SUM(D7:D8)</f>
        <v>7837</v>
      </c>
    </row>
    <row r="11" spans="1:6" x14ac:dyDescent="0.25">
      <c r="A11" s="18" t="s">
        <v>15</v>
      </c>
      <c r="D11" s="21">
        <v>12017</v>
      </c>
    </row>
    <row r="12" spans="1:6" x14ac:dyDescent="0.25">
      <c r="E12" s="20">
        <f>D11</f>
        <v>12017</v>
      </c>
    </row>
    <row r="13" spans="1:6" ht="15.75" thickBot="1" x14ac:dyDescent="0.3">
      <c r="A13" s="18" t="s">
        <v>16</v>
      </c>
      <c r="F13" s="22">
        <f>E9+E12</f>
        <v>19854</v>
      </c>
    </row>
    <row r="14" spans="1:6" ht="15.75" thickTop="1" x14ac:dyDescent="0.25"/>
    <row r="15" spans="1:6" x14ac:dyDescent="0.25">
      <c r="A15" s="18" t="s">
        <v>21</v>
      </c>
      <c r="F15" s="28">
        <f>Variances!F22</f>
        <v>19854</v>
      </c>
    </row>
    <row r="16" spans="1:6" x14ac:dyDescent="0.25">
      <c r="A16" s="18"/>
    </row>
    <row r="17" spans="1:12" x14ac:dyDescent="0.25">
      <c r="A17" s="18" t="s">
        <v>22</v>
      </c>
      <c r="F17" s="30">
        <f>F13-F15</f>
        <v>0</v>
      </c>
      <c r="H17" s="29" t="str">
        <f>IF(F17=0,"","PLEASE PROVIDE AN EXPLANATION FOR THIS DIFFERENCE")</f>
        <v/>
      </c>
    </row>
    <row r="20" spans="1:12" x14ac:dyDescent="0.25">
      <c r="A20" t="s">
        <v>28</v>
      </c>
    </row>
    <row r="21" spans="1:12" ht="32.25" customHeight="1" x14ac:dyDescent="0.25">
      <c r="A21" s="43" t="s">
        <v>29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32.25" customHeight="1" x14ac:dyDescent="0.25">
      <c r="A22" s="43" t="s">
        <v>30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2">
    <mergeCell ref="A22:L22"/>
    <mergeCell ref="A21:L21"/>
  </mergeCells>
  <conditionalFormatting sqref="F17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Michael McCabe</cp:lastModifiedBy>
  <dcterms:created xsi:type="dcterms:W3CDTF">2012-07-11T10:01:28Z</dcterms:created>
  <dcterms:modified xsi:type="dcterms:W3CDTF">2024-06-15T00:24:24Z</dcterms:modified>
</cp:coreProperties>
</file>